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C12" i="1"/>
  <c r="H34" i="1"/>
  <c r="I34" i="1"/>
  <c r="H31" i="1"/>
  <c r="B27" i="1" s="1"/>
  <c r="C27" i="1" s="1"/>
  <c r="H25" i="1"/>
  <c r="H8" i="1"/>
  <c r="I8" i="1" s="1"/>
  <c r="H7" i="1"/>
  <c r="I7" i="1" s="1"/>
  <c r="H10" i="1"/>
  <c r="I10" i="1" s="1"/>
  <c r="H11" i="1"/>
  <c r="I11" i="1" s="1"/>
  <c r="H12" i="1"/>
  <c r="I12" i="1" s="1"/>
  <c r="H9" i="1"/>
  <c r="I9" i="1" s="1"/>
  <c r="H16" i="1"/>
  <c r="I16" i="1" s="1"/>
  <c r="H15" i="1"/>
  <c r="I15" i="1" s="1"/>
  <c r="H14" i="1"/>
  <c r="I14" i="1" s="1"/>
  <c r="H13" i="1"/>
  <c r="I13" i="1" s="1"/>
  <c r="H20" i="1"/>
  <c r="I20" i="1" s="1"/>
  <c r="H19" i="1"/>
  <c r="H18" i="1"/>
  <c r="H22" i="1"/>
  <c r="I22" i="1" s="1"/>
  <c r="H23" i="1"/>
  <c r="I23" i="1" s="1"/>
  <c r="I19" i="1"/>
  <c r="I18" i="1"/>
  <c r="C5" i="1"/>
  <c r="C19" i="1"/>
  <c r="B28" i="1"/>
  <c r="C28" i="1" s="1"/>
  <c r="B29" i="1"/>
  <c r="C29" i="1" s="1"/>
  <c r="I33" i="1"/>
  <c r="I31" i="1"/>
  <c r="I32" i="1"/>
  <c r="H6" i="1"/>
  <c r="I6" i="1" s="1"/>
  <c r="C63" i="1"/>
  <c r="I30" i="1" l="1"/>
  <c r="C26" i="1"/>
  <c r="C4" i="1"/>
  <c r="H17" i="1"/>
  <c r="I5" i="1"/>
  <c r="H30" i="1"/>
  <c r="F31" i="1"/>
  <c r="I17" i="1"/>
  <c r="C32" i="1" l="1"/>
</calcChain>
</file>

<file path=xl/sharedStrings.xml><?xml version="1.0" encoding="utf-8"?>
<sst xmlns="http://schemas.openxmlformats.org/spreadsheetml/2006/main" count="141" uniqueCount="109">
  <si>
    <t>Планируемые расходы</t>
  </si>
  <si>
    <t>в месяц</t>
  </si>
  <si>
    <t>за год</t>
  </si>
  <si>
    <t>Содержание общего имущества дома</t>
  </si>
  <si>
    <t>Содержание персонала</t>
  </si>
  <si>
    <t>Фонд оплаты труда персонала</t>
  </si>
  <si>
    <t>Страховые взносы на фонд оплаты труда</t>
  </si>
  <si>
    <t>ТО и тек.ремонт эл.оборудования</t>
  </si>
  <si>
    <t>Текущий ремонт общего имущества</t>
  </si>
  <si>
    <t>в том числе:</t>
  </si>
  <si>
    <t xml:space="preserve">ремонт подъездов </t>
  </si>
  <si>
    <t>модернизация узлов отопления (ул.Минская,25)</t>
  </si>
  <si>
    <t>ремонт контейнерных площадок</t>
  </si>
  <si>
    <t>ремонт асфальтового покрытия</t>
  </si>
  <si>
    <t>Прочие расходы</t>
  </si>
  <si>
    <t>Коммунальные услуги</t>
  </si>
  <si>
    <t>Отопление</t>
  </si>
  <si>
    <t>Горячее водоснабжение</t>
  </si>
  <si>
    <t>Холодное водоснабжение</t>
  </si>
  <si>
    <t>Электроэнергия МОП</t>
  </si>
  <si>
    <t>Прочие услуги</t>
  </si>
  <si>
    <t>Обслуживание ВДГО</t>
  </si>
  <si>
    <t>Обслуживание системы видеонаблюдения</t>
  </si>
  <si>
    <t>Обслуживание домофона</t>
  </si>
  <si>
    <t>Статьи поступлений членских взносов</t>
  </si>
  <si>
    <t>Проект сметы расходов на 2017 год.</t>
  </si>
  <si>
    <t>Содержание и ремонт лифтов с учетом страхования и освидетельствования</t>
  </si>
  <si>
    <t>ВСЕГО:</t>
  </si>
  <si>
    <t>Резерв на незапланир., непредвиден. работы</t>
  </si>
  <si>
    <t>Вывоз ТБО и КГМ, содержание контейн.площ.</t>
  </si>
  <si>
    <t xml:space="preserve">Тариф </t>
  </si>
  <si>
    <t>Площадь</t>
  </si>
  <si>
    <t>Планируемое начисление</t>
  </si>
  <si>
    <t xml:space="preserve"> (руб/кв.м)</t>
  </si>
  <si>
    <t>(кв.м.)</t>
  </si>
  <si>
    <t>жилой фонд</t>
  </si>
  <si>
    <t>Содержание и ремонт лифтов (ул.Минская,25)</t>
  </si>
  <si>
    <t>Содержание и ремонт лифтов (ул.Нагорная,143)</t>
  </si>
  <si>
    <t>Содержание и ремонт лифтов (ул.Кромская,4)</t>
  </si>
  <si>
    <t>Вывоз ТБО и крупногабаритного мусора</t>
  </si>
  <si>
    <t>нежилой фонд</t>
  </si>
  <si>
    <t>Вывоз ТБО и уборка контейнерных площадок</t>
  </si>
  <si>
    <t>по норме</t>
  </si>
  <si>
    <t>Расчетная база на 2017 год</t>
  </si>
  <si>
    <t>Ослуживание системы видеонаблюдения</t>
  </si>
  <si>
    <t>Прочие поступления</t>
  </si>
  <si>
    <t>Аренда подсобного помещения</t>
  </si>
  <si>
    <t>Размещение оборудования</t>
  </si>
  <si>
    <t>Техобслуживание оборудования</t>
  </si>
  <si>
    <t>Расчет к проекту сметы доходов на 2017 год.</t>
  </si>
  <si>
    <t>Содержание и ремонт лифтов (ул.Став-ая, 204)</t>
  </si>
  <si>
    <t>Содержание и ремонт лифтов (ул.Став-ая, 202)</t>
  </si>
  <si>
    <t>Размещ. вытяжных труб и рекламы на фасадах</t>
  </si>
  <si>
    <t>Фактич.затраты за  2016 г.</t>
  </si>
  <si>
    <t xml:space="preserve">прочие работы по тех.содержанию </t>
  </si>
  <si>
    <t>Резерв на оплату  (с учетом страховых взносов)</t>
  </si>
  <si>
    <t>Председатель правления</t>
  </si>
  <si>
    <t>Управляющий</t>
  </si>
  <si>
    <t xml:space="preserve">Бухгалтер </t>
  </si>
  <si>
    <t>Паспортист</t>
  </si>
  <si>
    <t>Юрист</t>
  </si>
  <si>
    <t xml:space="preserve">Слесарь-сантехник </t>
  </si>
  <si>
    <t>Слесарь-сантехник с совмещ. профес. электросварщик ручной сварки</t>
  </si>
  <si>
    <t>Электромонтер по рем.и обслуж.эл.оборудования</t>
  </si>
  <si>
    <t>Дворник (ул. Минская, 25)</t>
  </si>
  <si>
    <t>Дворник (ул.Нагорная, 143)</t>
  </si>
  <si>
    <t>Дворник (ул.Кромская, 4)</t>
  </si>
  <si>
    <t>Дворник (ул.Ставропольская, 204)</t>
  </si>
  <si>
    <t>Дворник (ул.Ставропольская, 202)</t>
  </si>
  <si>
    <t>Уборщик служ.помещ.(лестн. клеток ж.д.ул. Минская)</t>
  </si>
  <si>
    <t>Уборщик служ.помещ.(лестн. клеток ж.д.ул. Нагорная)</t>
  </si>
  <si>
    <t>Уборщик подсобных помещений</t>
  </si>
  <si>
    <t>Наименование должности</t>
  </si>
  <si>
    <t>Кол-во, шт., единиц</t>
  </si>
  <si>
    <t>№№ п/п</t>
  </si>
  <si>
    <t>ПРОЕКТ</t>
  </si>
  <si>
    <t>ШТАТНОЕ РАСПИСАНИЕ на 2017 год</t>
  </si>
  <si>
    <t>Уборщик служ.помещ.(лест. клеток ж.д.ул. Кромская)</t>
  </si>
  <si>
    <t>-</t>
  </si>
  <si>
    <t>Андрющенко Г.В.</t>
  </si>
  <si>
    <t>В течение 2016 года выполнены работы:</t>
  </si>
  <si>
    <t>руб/м2</t>
  </si>
  <si>
    <t>Содержание  (ул.Минская,25)</t>
  </si>
  <si>
    <t>Содержание  (ул.Нагорная,143)</t>
  </si>
  <si>
    <t>Содержание  (ул.Кромская,4)</t>
  </si>
  <si>
    <t>Содержание  (ул.Став-ая, 204)</t>
  </si>
  <si>
    <t>Содержание  (ул.Став-ая, 202)</t>
  </si>
  <si>
    <t xml:space="preserve">Председатель правления: </t>
  </si>
  <si>
    <t>1. Ремонт тепловых камер на проезжей части двора Кромская,4: замена колец с крышками, их бетонирование.</t>
  </si>
  <si>
    <t>4. Ремонт и замена запорной арматуры (сгонов, кранов, вентилей) на тех.этаже (чердак) М-25, Н-143, К-4.</t>
  </si>
  <si>
    <t>6. Ремонт кровли над входами в подъезды М-25 и Н-143.</t>
  </si>
  <si>
    <t>7. Ремонт навесов над входами в подъезды К-4, Ст-ская 202 и 204.</t>
  </si>
  <si>
    <t>8. Ремонт ограждения (столбиков и тросов) на территории ТСЖ.</t>
  </si>
  <si>
    <t>9. Ремонт мусорных контейнеров (сварка, покрытие грунтовкой днищ).</t>
  </si>
  <si>
    <t>11. Очистка и покраска цветочных клумб, посадка цветов на территории ТСЖ.</t>
  </si>
  <si>
    <t>12. Ремонт конструкций на детских и ограждения на спортивной площадках.</t>
  </si>
  <si>
    <t>16. Монтаж доп.опор и видеонаблюдения  Н-143, Ст-ская-202, 204.</t>
  </si>
  <si>
    <t>15. Монтаж освещения и видеонаблюдения в арке Ст-ская-202.</t>
  </si>
  <si>
    <t>5. Прочистка ливневых дождеприемников на внутридворовой территории ТСЖ, ремонт изамена канализац. выпусков в подвалах и цок.этажах домов.</t>
  </si>
  <si>
    <t>17. Проведены праздники: Нового года с конкурсами рисунков и поделок, Масленицы, конкурс рисунков на асфальте.</t>
  </si>
  <si>
    <t>10. Ремонт существующих, изготовление и установка новых урн на террит.ТСЖ.</t>
  </si>
  <si>
    <t>2. Тепловые камеры Нагорная-Ставропольская: 5 шт:ревизия узлов и запорной арматуры, покрасочная изоляция антикорроз. составом, откачка грунтовых вод.</t>
  </si>
  <si>
    <t>3. Тепловые узлы - 11 шт:ревизия запорной арматуры, покрасочная изоляция антикорроз. составом, промывка пластинчатых теплообменников( М-25 и Н-143).</t>
  </si>
  <si>
    <t>13. Ремонт подъездов: М-25-1шт., Н-143-3шт.,Ст-202-2 шт., с укладкой плитки на входной зоне, частично на этажах, заливкой наливными полами площадок лестниц.</t>
  </si>
  <si>
    <t>14. Проведение ППР электротехнической части в подъездах (замена ламп, патронов, датчиков, подтяжка болтовых  соединений в щитках, ремонт эл. Оборудования и замена автоматических переключателей в эл.щитовых.)</t>
  </si>
  <si>
    <t>Содержание общего имущества по домам:</t>
  </si>
  <si>
    <t>Приложение № _________</t>
  </si>
  <si>
    <t>Уборщик служ.помещ.(лест. клеток ж.д.ул.Став-ая, 204)</t>
  </si>
  <si>
    <t>Уборщик служ.помещ.(лест. клеток ж.д.ул.Став-ая, 202)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</si>
</sst>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_-* #,##0.0\ _₽_-;\-* #,##0.0\ _₽_-;_-* &quot;-&quot;?\ _₽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Arial1"/>
      <charset val="204"/>
    </font>
    <font>
      <sz val="13"/>
      <color theme="1"/>
      <name val="Arial1"/>
      <charset val="204"/>
    </font>
    <font>
      <sz val="12"/>
      <color theme="1"/>
      <name val="Arial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 vertical="justify"/>
    </xf>
    <xf numFmtId="0" fontId="7" fillId="0" borderId="1" xfId="0" applyFont="1" applyBorder="1" applyAlignment="1">
      <alignment vertical="justify"/>
    </xf>
    <xf numFmtId="165" fontId="4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justify"/>
    </xf>
    <xf numFmtId="165" fontId="4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5" fontId="9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Fill="1" applyBorder="1"/>
    <xf numFmtId="0" fontId="2" fillId="0" borderId="1" xfId="0" applyFont="1" applyBorder="1" applyAlignment="1">
      <alignment horizontal="center" vertical="justify"/>
    </xf>
    <xf numFmtId="166" fontId="0" fillId="0" borderId="0" xfId="0" applyNumberFormat="1"/>
    <xf numFmtId="43" fontId="4" fillId="0" borderId="1" xfId="1" applyNumberFormat="1" applyFont="1" applyBorder="1" applyAlignment="1">
      <alignment horizontal="center"/>
    </xf>
    <xf numFmtId="43" fontId="2" fillId="0" borderId="0" xfId="0" applyNumberFormat="1" applyFont="1"/>
    <xf numFmtId="0" fontId="15" fillId="0" borderId="0" xfId="0" applyFont="1" applyAlignment="1">
      <alignment vertical="justify"/>
    </xf>
    <xf numFmtId="0" fontId="15" fillId="0" borderId="0" xfId="0" applyFont="1"/>
    <xf numFmtId="0" fontId="16" fillId="0" borderId="0" xfId="0" applyFont="1"/>
    <xf numFmtId="43" fontId="2" fillId="0" borderId="1" xfId="0" applyNumberFormat="1" applyFont="1" applyBorder="1"/>
    <xf numFmtId="0" fontId="1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vertical="justify"/>
    </xf>
    <xf numFmtId="0" fontId="19" fillId="0" borderId="0" xfId="0" applyFont="1"/>
    <xf numFmtId="0" fontId="19" fillId="0" borderId="0" xfId="0" applyFont="1" applyAlignment="1">
      <alignment horizontal="right"/>
    </xf>
    <xf numFmtId="0" fontId="14" fillId="0" borderId="0" xfId="0" applyFont="1" applyAlignment="1">
      <alignment vertical="justify"/>
    </xf>
    <xf numFmtId="0" fontId="10" fillId="0" borderId="0" xfId="0" applyFont="1"/>
    <xf numFmtId="0" fontId="3" fillId="0" borderId="0" xfId="0" applyFont="1"/>
    <xf numFmtId="0" fontId="19" fillId="0" borderId="0" xfId="0" applyFont="1" applyBorder="1" applyAlignment="1">
      <alignment textRotation="18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19" fillId="0" borderId="8" xfId="0" applyFont="1" applyBorder="1" applyAlignment="1">
      <alignment horizontal="center" textRotation="180"/>
    </xf>
    <xf numFmtId="0" fontId="19" fillId="0" borderId="0" xfId="0" applyFont="1" applyBorder="1" applyAlignment="1">
      <alignment horizontal="center" textRotation="180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0" fillId="0" borderId="0" xfId="0" applyFont="1" applyAlignment="1">
      <alignment horizontal="center" vertical="justify"/>
    </xf>
    <xf numFmtId="0" fontId="17" fillId="0" borderId="0" xfId="0" applyFont="1" applyAlignment="1">
      <alignment horizontal="left" vertic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7" zoomScaleNormal="100" workbookViewId="0">
      <selection activeCell="C65" sqref="C65:C69"/>
    </sheetView>
  </sheetViews>
  <sheetFormatPr defaultRowHeight="15"/>
  <cols>
    <col min="1" max="1" width="41" style="16" customWidth="1"/>
    <col min="2" max="2" width="10.42578125" style="36" customWidth="1"/>
    <col min="3" max="3" width="11.42578125" style="36" customWidth="1"/>
    <col min="4" max="4" width="0.28515625" style="16" hidden="1" customWidth="1"/>
    <col min="5" max="5" width="34.28515625" style="16" customWidth="1"/>
    <col min="6" max="6" width="13.85546875" style="7" customWidth="1"/>
    <col min="7" max="7" width="9.7109375" style="15" customWidth="1"/>
    <col min="8" max="8" width="11.28515625" style="10" customWidth="1"/>
    <col min="9" max="9" width="12.7109375" style="10" customWidth="1"/>
    <col min="10" max="10" width="3.42578125" style="1" customWidth="1"/>
    <col min="11" max="12" width="13.28515625" bestFit="1" customWidth="1"/>
  </cols>
  <sheetData>
    <row r="1" spans="1:12" ht="15.75">
      <c r="A1" s="60" t="s">
        <v>25</v>
      </c>
      <c r="B1" s="60"/>
      <c r="C1" s="60"/>
      <c r="E1" s="60" t="s">
        <v>49</v>
      </c>
      <c r="F1" s="60"/>
      <c r="G1" s="60"/>
      <c r="H1" s="60"/>
      <c r="I1" s="60"/>
    </row>
    <row r="2" spans="1:12">
      <c r="A2" s="62" t="s">
        <v>24</v>
      </c>
      <c r="B2" s="61" t="s">
        <v>0</v>
      </c>
      <c r="C2" s="61"/>
      <c r="E2" s="63" t="s">
        <v>24</v>
      </c>
      <c r="F2" s="6" t="s">
        <v>30</v>
      </c>
      <c r="G2" s="13" t="s">
        <v>31</v>
      </c>
      <c r="H2" s="65" t="s">
        <v>32</v>
      </c>
      <c r="I2" s="66"/>
    </row>
    <row r="3" spans="1:12">
      <c r="A3" s="62"/>
      <c r="B3" s="47" t="s">
        <v>1</v>
      </c>
      <c r="C3" s="47" t="s">
        <v>2</v>
      </c>
      <c r="E3" s="64"/>
      <c r="F3" s="6" t="s">
        <v>33</v>
      </c>
      <c r="G3" s="13" t="s">
        <v>34</v>
      </c>
      <c r="H3" s="9" t="s">
        <v>1</v>
      </c>
      <c r="I3" s="9" t="s">
        <v>2</v>
      </c>
    </row>
    <row r="4" spans="1:12">
      <c r="A4" s="17" t="s">
        <v>3</v>
      </c>
      <c r="B4" s="28"/>
      <c r="C4" s="29">
        <f>C5+C9+C10+C11+C12+C19</f>
        <v>20916336</v>
      </c>
      <c r="E4" s="67" t="s">
        <v>3</v>
      </c>
      <c r="F4" s="68"/>
      <c r="G4" s="68"/>
      <c r="H4" s="68"/>
      <c r="I4" s="69"/>
    </row>
    <row r="5" spans="1:12">
      <c r="A5" s="18" t="s">
        <v>4</v>
      </c>
      <c r="B5" s="47"/>
      <c r="C5" s="30">
        <f>SUM(C6:C8)</f>
        <v>8295105</v>
      </c>
      <c r="E5" s="67" t="s">
        <v>35</v>
      </c>
      <c r="F5" s="68"/>
      <c r="G5" s="69"/>
      <c r="H5" s="12">
        <v>1209849.5179999999</v>
      </c>
      <c r="I5" s="12">
        <f>SUM(I6:I16)</f>
        <v>14518194.216000002</v>
      </c>
    </row>
    <row r="6" spans="1:12">
      <c r="A6" s="19" t="s">
        <v>5</v>
      </c>
      <c r="B6" s="31">
        <v>530720</v>
      </c>
      <c r="C6" s="32">
        <v>6368640</v>
      </c>
      <c r="E6" s="20" t="s">
        <v>5</v>
      </c>
      <c r="F6" s="40">
        <v>4.9800000000000004</v>
      </c>
      <c r="G6" s="14">
        <v>90568.4</v>
      </c>
      <c r="H6" s="4">
        <f>F6*G6</f>
        <v>451030.63199999998</v>
      </c>
      <c r="I6" s="4">
        <f t="shared" ref="I6:I15" si="0">H6*12</f>
        <v>5412367.5839999998</v>
      </c>
      <c r="J6" s="39"/>
      <c r="K6" s="39"/>
      <c r="L6" s="39"/>
    </row>
    <row r="7" spans="1:12">
      <c r="A7" s="19" t="s">
        <v>6</v>
      </c>
      <c r="B7" s="31">
        <v>107205</v>
      </c>
      <c r="C7" s="32">
        <v>1286460</v>
      </c>
      <c r="E7" s="20" t="s">
        <v>6</v>
      </c>
      <c r="F7" s="40">
        <v>1.01</v>
      </c>
      <c r="G7" s="14"/>
      <c r="H7" s="4">
        <f>F7*G6</f>
        <v>91474.083999999988</v>
      </c>
      <c r="I7" s="4">
        <f t="shared" si="0"/>
        <v>1097689.0079999999</v>
      </c>
      <c r="K7" s="39"/>
      <c r="L7" s="39"/>
    </row>
    <row r="8" spans="1:12" ht="16.149999999999999" customHeight="1">
      <c r="A8" s="21" t="s">
        <v>55</v>
      </c>
      <c r="B8" s="31">
        <v>53334</v>
      </c>
      <c r="C8" s="32">
        <v>640005</v>
      </c>
      <c r="E8" s="20" t="s">
        <v>36</v>
      </c>
      <c r="F8" s="3">
        <v>1.48</v>
      </c>
      <c r="G8" s="14">
        <v>19356.3</v>
      </c>
      <c r="H8" s="4">
        <f>F8*G8</f>
        <v>28647.323999999997</v>
      </c>
      <c r="I8" s="4">
        <f t="shared" si="0"/>
        <v>343767.88799999998</v>
      </c>
      <c r="J8" s="41"/>
      <c r="K8" s="8"/>
    </row>
    <row r="9" spans="1:12" ht="27">
      <c r="A9" s="22" t="s">
        <v>26</v>
      </c>
      <c r="B9" s="31">
        <v>200012</v>
      </c>
      <c r="C9" s="33">
        <v>2400143</v>
      </c>
      <c r="E9" s="20" t="s">
        <v>37</v>
      </c>
      <c r="F9" s="3">
        <v>1.37</v>
      </c>
      <c r="G9" s="14">
        <v>17835.5</v>
      </c>
      <c r="H9" s="4">
        <f>F9*G9</f>
        <v>24434.635000000002</v>
      </c>
      <c r="I9" s="4">
        <f t="shared" si="0"/>
        <v>293215.62</v>
      </c>
      <c r="J9" s="41"/>
    </row>
    <row r="10" spans="1:12">
      <c r="A10" s="18" t="s">
        <v>7</v>
      </c>
      <c r="B10" s="31">
        <v>7523</v>
      </c>
      <c r="C10" s="33">
        <v>90273</v>
      </c>
      <c r="E10" s="23" t="s">
        <v>38</v>
      </c>
      <c r="F10" s="3">
        <v>2.74</v>
      </c>
      <c r="G10" s="14">
        <v>20878.5</v>
      </c>
      <c r="H10" s="4">
        <f t="shared" ref="H10:H12" si="1">F10*G10</f>
        <v>57207.090000000004</v>
      </c>
      <c r="I10" s="4">
        <f t="shared" si="0"/>
        <v>686485.08000000007</v>
      </c>
      <c r="J10" s="41"/>
    </row>
    <row r="11" spans="1:12">
      <c r="A11" s="18" t="s">
        <v>29</v>
      </c>
      <c r="B11" s="31"/>
      <c r="C11" s="33">
        <v>2037835</v>
      </c>
      <c r="E11" s="20" t="s">
        <v>50</v>
      </c>
      <c r="F11" s="3">
        <v>2.75</v>
      </c>
      <c r="G11" s="14">
        <v>14846.4</v>
      </c>
      <c r="H11" s="4">
        <f t="shared" si="1"/>
        <v>40827.599999999999</v>
      </c>
      <c r="I11" s="4">
        <f t="shared" si="0"/>
        <v>489931.19999999995</v>
      </c>
      <c r="J11" s="41"/>
    </row>
    <row r="12" spans="1:12">
      <c r="A12" s="24" t="s">
        <v>8</v>
      </c>
      <c r="B12" s="31"/>
      <c r="C12" s="33">
        <f>SUM(C14:C18)</f>
        <v>5784000</v>
      </c>
      <c r="E12" s="20" t="s">
        <v>51</v>
      </c>
      <c r="F12" s="3">
        <v>2.77</v>
      </c>
      <c r="G12" s="14">
        <v>17651.7</v>
      </c>
      <c r="H12" s="4">
        <f t="shared" si="1"/>
        <v>48895.209000000003</v>
      </c>
      <c r="I12" s="4">
        <f t="shared" si="0"/>
        <v>586742.50800000003</v>
      </c>
      <c r="J12" s="41"/>
    </row>
    <row r="13" spans="1:12">
      <c r="A13" s="19" t="s">
        <v>9</v>
      </c>
      <c r="B13" s="31"/>
      <c r="C13" s="31"/>
      <c r="E13" s="20" t="s">
        <v>7</v>
      </c>
      <c r="F13" s="3">
        <v>7.0000000000000007E-2</v>
      </c>
      <c r="G13" s="14"/>
      <c r="H13" s="4">
        <f>F13*G6</f>
        <v>6339.7880000000005</v>
      </c>
      <c r="I13" s="4">
        <f t="shared" si="0"/>
        <v>76077.456000000006</v>
      </c>
    </row>
    <row r="14" spans="1:12">
      <c r="A14" s="25" t="s">
        <v>10</v>
      </c>
      <c r="B14" s="31"/>
      <c r="C14" s="31">
        <v>2484000</v>
      </c>
      <c r="E14" s="20" t="s">
        <v>39</v>
      </c>
      <c r="F14" s="3">
        <v>0.9</v>
      </c>
      <c r="G14" s="14"/>
      <c r="H14" s="4">
        <f>F14*G6</f>
        <v>81511.56</v>
      </c>
      <c r="I14" s="4">
        <f t="shared" si="0"/>
        <v>978138.72</v>
      </c>
    </row>
    <row r="15" spans="1:12">
      <c r="A15" s="25" t="s">
        <v>11</v>
      </c>
      <c r="B15" s="31"/>
      <c r="C15" s="31">
        <v>1300000</v>
      </c>
      <c r="E15" s="20" t="s">
        <v>8</v>
      </c>
      <c r="F15" s="3">
        <v>2.4</v>
      </c>
      <c r="G15" s="14"/>
      <c r="H15" s="4">
        <f>F15*G6</f>
        <v>217364.15999999997</v>
      </c>
      <c r="I15" s="4">
        <f t="shared" si="0"/>
        <v>2608369.92</v>
      </c>
    </row>
    <row r="16" spans="1:12">
      <c r="A16" s="25" t="s">
        <v>12</v>
      </c>
      <c r="B16" s="31"/>
      <c r="C16" s="31">
        <v>300000</v>
      </c>
      <c r="E16" s="20" t="s">
        <v>14</v>
      </c>
      <c r="F16" s="3">
        <v>1.79</v>
      </c>
      <c r="G16" s="14"/>
      <c r="H16" s="4">
        <f>F16*G6</f>
        <v>162117.43599999999</v>
      </c>
      <c r="I16" s="4">
        <f>H16*12</f>
        <v>1945409.2319999998</v>
      </c>
    </row>
    <row r="17" spans="1:11">
      <c r="A17" s="25" t="s">
        <v>13</v>
      </c>
      <c r="B17" s="31"/>
      <c r="C17" s="31">
        <v>1000000</v>
      </c>
      <c r="E17" s="74" t="s">
        <v>40</v>
      </c>
      <c r="F17" s="75"/>
      <c r="G17" s="76"/>
      <c r="H17" s="12">
        <f>SUM(H18:H23)</f>
        <v>223637.274</v>
      </c>
      <c r="I17" s="12">
        <f>SUM(I18:I23)</f>
        <v>3743343.2880000002</v>
      </c>
    </row>
    <row r="18" spans="1:11">
      <c r="A18" s="26" t="s">
        <v>54</v>
      </c>
      <c r="B18" s="31"/>
      <c r="C18" s="31">
        <v>700000</v>
      </c>
      <c r="E18" s="20" t="s">
        <v>5</v>
      </c>
      <c r="F18" s="3">
        <v>7.32</v>
      </c>
      <c r="G18" s="14">
        <v>16903.8</v>
      </c>
      <c r="H18" s="4">
        <f>F18*G18</f>
        <v>123735.81600000001</v>
      </c>
      <c r="I18" s="4">
        <f>H18*12</f>
        <v>1484829.7920000001</v>
      </c>
      <c r="K18" s="39"/>
    </row>
    <row r="19" spans="1:11">
      <c r="A19" s="18" t="s">
        <v>14</v>
      </c>
      <c r="B19" s="31">
        <v>192415</v>
      </c>
      <c r="C19" s="33">
        <f>B19*12</f>
        <v>2308980</v>
      </c>
      <c r="E19" s="20" t="s">
        <v>6</v>
      </c>
      <c r="F19" s="11">
        <v>1.48</v>
      </c>
      <c r="G19" s="14"/>
      <c r="H19" s="4">
        <f>F19*G18</f>
        <v>25017.624</v>
      </c>
      <c r="I19" s="4">
        <f t="shared" ref="I19:I23" si="2">H19*12</f>
        <v>300211.48800000001</v>
      </c>
    </row>
    <row r="20" spans="1:11">
      <c r="A20" s="17" t="s">
        <v>15</v>
      </c>
      <c r="B20" s="31"/>
      <c r="C20" s="34">
        <f>SUM(C22:C25)</f>
        <v>33998400</v>
      </c>
      <c r="E20" s="20" t="s">
        <v>7</v>
      </c>
      <c r="F20" s="11">
        <v>7.0000000000000007E-2</v>
      </c>
      <c r="G20" s="14"/>
      <c r="H20" s="4">
        <f>F20*G18</f>
        <v>1183.2660000000001</v>
      </c>
      <c r="I20" s="4">
        <f t="shared" si="2"/>
        <v>14199.192000000001</v>
      </c>
    </row>
    <row r="21" spans="1:11">
      <c r="A21" s="19" t="s">
        <v>9</v>
      </c>
      <c r="B21" s="31"/>
      <c r="C21" s="31"/>
      <c r="E21" s="20" t="s">
        <v>41</v>
      </c>
      <c r="F21" s="11" t="s">
        <v>42</v>
      </c>
      <c r="G21" s="14"/>
      <c r="H21" s="4" t="s">
        <v>78</v>
      </c>
      <c r="I21" s="4">
        <v>1059696</v>
      </c>
    </row>
    <row r="22" spans="1:11">
      <c r="A22" s="19" t="s">
        <v>16</v>
      </c>
      <c r="B22" s="35">
        <v>1366350</v>
      </c>
      <c r="C22" s="35">
        <v>9564500</v>
      </c>
      <c r="E22" s="20" t="s">
        <v>8</v>
      </c>
      <c r="F22" s="11">
        <v>2.5</v>
      </c>
      <c r="G22" s="14"/>
      <c r="H22" s="4">
        <f>F22*G18</f>
        <v>42259.5</v>
      </c>
      <c r="I22" s="4">
        <f t="shared" si="2"/>
        <v>507114</v>
      </c>
    </row>
    <row r="23" spans="1:11">
      <c r="A23" s="19" t="s">
        <v>17</v>
      </c>
      <c r="B23" s="35">
        <v>1193000</v>
      </c>
      <c r="C23" s="35">
        <v>14316100</v>
      </c>
      <c r="E23" s="23" t="s">
        <v>14</v>
      </c>
      <c r="F23" s="11">
        <v>1.86</v>
      </c>
      <c r="G23" s="14"/>
      <c r="H23" s="4">
        <f>F23*G18</f>
        <v>31441.067999999999</v>
      </c>
      <c r="I23" s="4">
        <f t="shared" si="2"/>
        <v>377292.81599999999</v>
      </c>
    </row>
    <row r="24" spans="1:11">
      <c r="A24" s="19" t="s">
        <v>18</v>
      </c>
      <c r="B24" s="31">
        <v>700600</v>
      </c>
      <c r="C24" s="31">
        <v>8406700</v>
      </c>
      <c r="E24" s="20" t="s">
        <v>15</v>
      </c>
      <c r="F24" s="70" t="s">
        <v>53</v>
      </c>
      <c r="G24" s="71"/>
      <c r="H24" s="72" t="s">
        <v>43</v>
      </c>
      <c r="I24" s="73"/>
    </row>
    <row r="25" spans="1:11">
      <c r="A25" s="19" t="s">
        <v>19</v>
      </c>
      <c r="B25" s="31">
        <v>142600</v>
      </c>
      <c r="C25" s="31">
        <v>1711100</v>
      </c>
      <c r="E25" s="20" t="s">
        <v>9</v>
      </c>
      <c r="F25" s="11"/>
      <c r="G25" s="14"/>
      <c r="H25" s="12">
        <f>SUM(H26:H29)</f>
        <v>3249400</v>
      </c>
      <c r="I25" s="4"/>
    </row>
    <row r="26" spans="1:11">
      <c r="A26" s="17" t="s">
        <v>20</v>
      </c>
      <c r="B26" s="31"/>
      <c r="C26" s="34">
        <f>SUM(C27:C29)</f>
        <v>1523185.92</v>
      </c>
      <c r="E26" s="27" t="s">
        <v>16</v>
      </c>
      <c r="F26" s="11">
        <v>9171279</v>
      </c>
      <c r="G26" s="14"/>
      <c r="H26" s="4">
        <v>1310200</v>
      </c>
      <c r="I26" s="4"/>
    </row>
    <row r="27" spans="1:11">
      <c r="A27" s="19" t="s">
        <v>21</v>
      </c>
      <c r="B27" s="31">
        <f>H31</f>
        <v>27488.160000000003</v>
      </c>
      <c r="C27" s="31">
        <f>B27*12</f>
        <v>329857.92000000004</v>
      </c>
      <c r="E27" s="27" t="s">
        <v>17</v>
      </c>
      <c r="F27" s="5">
        <v>13633879</v>
      </c>
      <c r="G27" s="14"/>
      <c r="H27" s="4">
        <v>1136200</v>
      </c>
      <c r="I27" s="4"/>
    </row>
    <row r="28" spans="1:11">
      <c r="A28" s="19" t="s">
        <v>22</v>
      </c>
      <c r="B28" s="31">
        <f t="shared" ref="B28:B29" si="3">H32</f>
        <v>62550</v>
      </c>
      <c r="C28" s="31">
        <f t="shared" ref="C28:C29" si="4">B28*12</f>
        <v>750600</v>
      </c>
      <c r="E28" s="19" t="s">
        <v>18</v>
      </c>
      <c r="F28" s="11">
        <v>8006432</v>
      </c>
      <c r="G28" s="14"/>
      <c r="H28" s="4">
        <v>667200</v>
      </c>
      <c r="I28" s="4"/>
    </row>
    <row r="29" spans="1:11">
      <c r="A29" s="19" t="s">
        <v>23</v>
      </c>
      <c r="B29" s="31">
        <f t="shared" si="3"/>
        <v>36894</v>
      </c>
      <c r="C29" s="31">
        <f t="shared" si="4"/>
        <v>442728</v>
      </c>
      <c r="E29" s="19" t="s">
        <v>19</v>
      </c>
      <c r="F29" s="11">
        <v>1629612</v>
      </c>
      <c r="G29" s="14"/>
      <c r="H29" s="4">
        <v>135800</v>
      </c>
      <c r="I29" s="4"/>
    </row>
    <row r="30" spans="1:11">
      <c r="A30" s="20" t="s">
        <v>14</v>
      </c>
      <c r="B30" s="31"/>
      <c r="C30" s="31"/>
      <c r="E30" s="20" t="s">
        <v>20</v>
      </c>
      <c r="F30" s="11"/>
      <c r="G30" s="14"/>
      <c r="H30" s="12">
        <f>SUM(H31:H33)</f>
        <v>126932.16</v>
      </c>
      <c r="I30" s="12">
        <f>SUM(I31:I33)</f>
        <v>1523185.92</v>
      </c>
      <c r="J30" s="58" t="s">
        <v>106</v>
      </c>
    </row>
    <row r="31" spans="1:11">
      <c r="A31" s="20" t="s">
        <v>28</v>
      </c>
      <c r="B31" s="31"/>
      <c r="C31" s="34">
        <v>1685696</v>
      </c>
      <c r="E31" s="19" t="s">
        <v>21</v>
      </c>
      <c r="F31" s="40">
        <f>H31/G6-0.004</f>
        <v>0.29950718352096323</v>
      </c>
      <c r="G31" s="14"/>
      <c r="H31" s="4">
        <f>25452*1.08</f>
        <v>27488.160000000003</v>
      </c>
      <c r="I31" s="4">
        <f>H31*12</f>
        <v>329857.92000000004</v>
      </c>
      <c r="J31" s="58"/>
    </row>
    <row r="32" spans="1:11">
      <c r="A32" s="20" t="s">
        <v>27</v>
      </c>
      <c r="B32" s="31"/>
      <c r="C32" s="34">
        <f>C31+C26+C20+C4</f>
        <v>58123617.920000002</v>
      </c>
      <c r="E32" s="19" t="s">
        <v>44</v>
      </c>
      <c r="F32" s="11">
        <v>45</v>
      </c>
      <c r="G32" s="14"/>
      <c r="H32" s="4">
        <v>62550</v>
      </c>
      <c r="I32" s="4">
        <f>H32*12</f>
        <v>750600</v>
      </c>
      <c r="J32" s="58"/>
    </row>
    <row r="33" spans="1:11">
      <c r="A33" s="20"/>
      <c r="B33" s="31"/>
      <c r="C33" s="31"/>
      <c r="E33" s="19" t="s">
        <v>23</v>
      </c>
      <c r="F33" s="11">
        <v>33</v>
      </c>
      <c r="G33" s="14"/>
      <c r="H33" s="4">
        <v>36894</v>
      </c>
      <c r="I33" s="4">
        <f>H33*12</f>
        <v>442728</v>
      </c>
      <c r="J33" s="58"/>
      <c r="K33" s="39"/>
    </row>
    <row r="34" spans="1:11">
      <c r="E34" s="20" t="s">
        <v>45</v>
      </c>
      <c r="F34" s="11"/>
      <c r="G34" s="14"/>
      <c r="H34" s="12">
        <f>SUM(H35:H38)</f>
        <v>78754</v>
      </c>
      <c r="I34" s="12">
        <f>SUM(I35:I38)</f>
        <v>945048</v>
      </c>
      <c r="J34" s="58"/>
    </row>
    <row r="35" spans="1:11">
      <c r="E35" s="19" t="s">
        <v>46</v>
      </c>
      <c r="F35" s="11"/>
      <c r="G35" s="14"/>
      <c r="H35" s="4">
        <v>5800</v>
      </c>
      <c r="I35" s="4">
        <v>69600</v>
      </c>
      <c r="J35" s="58"/>
    </row>
    <row r="36" spans="1:11">
      <c r="E36" s="19" t="s">
        <v>47</v>
      </c>
      <c r="F36" s="11"/>
      <c r="G36" s="14"/>
      <c r="H36" s="4">
        <v>59354</v>
      </c>
      <c r="I36" s="4">
        <v>712248</v>
      </c>
      <c r="J36" s="58"/>
    </row>
    <row r="37" spans="1:11">
      <c r="E37" s="19" t="s">
        <v>52</v>
      </c>
      <c r="F37" s="11"/>
      <c r="G37" s="14"/>
      <c r="H37" s="4">
        <v>12100</v>
      </c>
      <c r="I37" s="4">
        <v>145200</v>
      </c>
      <c r="J37" s="58"/>
    </row>
    <row r="38" spans="1:11">
      <c r="E38" s="19" t="s">
        <v>48</v>
      </c>
      <c r="F38" s="11"/>
      <c r="G38" s="14"/>
      <c r="H38" s="4">
        <v>1500</v>
      </c>
      <c r="I38" s="4">
        <v>18000</v>
      </c>
      <c r="J38" s="58"/>
    </row>
    <row r="39" spans="1:11" ht="16.149999999999999" customHeight="1">
      <c r="C39" s="46" t="s">
        <v>75</v>
      </c>
      <c r="F39" s="16"/>
      <c r="G39" s="52"/>
      <c r="H39" s="53"/>
      <c r="I39" s="53"/>
    </row>
    <row r="40" spans="1:11" ht="16.149999999999999" customHeight="1">
      <c r="A40" s="78" t="s">
        <v>76</v>
      </c>
      <c r="B40" s="78"/>
      <c r="C40" s="78"/>
      <c r="D40" s="1"/>
      <c r="E40" s="80" t="s">
        <v>80</v>
      </c>
      <c r="F40" s="80"/>
      <c r="G40" s="80"/>
      <c r="H40" s="80"/>
      <c r="I40" s="80"/>
      <c r="J40" s="51"/>
    </row>
    <row r="41" spans="1:11" ht="18" customHeight="1">
      <c r="A41" s="38" t="s">
        <v>72</v>
      </c>
      <c r="B41" s="38" t="s">
        <v>74</v>
      </c>
      <c r="C41" s="38" t="s">
        <v>73</v>
      </c>
      <c r="D41" s="1"/>
      <c r="E41" s="81" t="s">
        <v>88</v>
      </c>
      <c r="F41" s="81"/>
      <c r="G41" s="81"/>
      <c r="H41" s="81"/>
      <c r="I41" s="81"/>
      <c r="J41" s="42"/>
    </row>
    <row r="42" spans="1:11" ht="18" customHeight="1">
      <c r="A42" s="55" t="s">
        <v>56</v>
      </c>
      <c r="B42" s="2">
        <v>1</v>
      </c>
      <c r="C42" s="2">
        <v>1</v>
      </c>
      <c r="D42" s="1"/>
      <c r="E42" s="81"/>
      <c r="F42" s="81"/>
      <c r="G42" s="81"/>
      <c r="H42" s="81"/>
      <c r="I42" s="81"/>
      <c r="J42" s="42"/>
    </row>
    <row r="43" spans="1:11" ht="18" customHeight="1">
      <c r="A43" s="55" t="s">
        <v>57</v>
      </c>
      <c r="B43" s="2">
        <v>2</v>
      </c>
      <c r="C43" s="2">
        <v>1</v>
      </c>
      <c r="D43" s="1"/>
      <c r="E43" s="81" t="s">
        <v>101</v>
      </c>
      <c r="F43" s="81"/>
      <c r="G43" s="81"/>
      <c r="H43" s="81"/>
      <c r="I43" s="81"/>
      <c r="J43" s="42"/>
    </row>
    <row r="44" spans="1:11" ht="18" customHeight="1">
      <c r="A44" s="55" t="s">
        <v>58</v>
      </c>
      <c r="B44" s="2">
        <v>3</v>
      </c>
      <c r="C44" s="2">
        <v>1</v>
      </c>
      <c r="D44" s="1"/>
      <c r="E44" s="81"/>
      <c r="F44" s="81"/>
      <c r="G44" s="81"/>
      <c r="H44" s="81"/>
      <c r="I44" s="81"/>
      <c r="J44" s="42"/>
    </row>
    <row r="45" spans="1:11" ht="18" customHeight="1">
      <c r="A45" s="55" t="s">
        <v>58</v>
      </c>
      <c r="B45" s="2">
        <v>4</v>
      </c>
      <c r="C45" s="2">
        <v>1</v>
      </c>
      <c r="D45" s="1"/>
      <c r="E45" s="81" t="s">
        <v>102</v>
      </c>
      <c r="F45" s="81"/>
      <c r="G45" s="81"/>
      <c r="H45" s="81"/>
      <c r="I45" s="81"/>
      <c r="J45" s="42"/>
    </row>
    <row r="46" spans="1:11" ht="18" customHeight="1">
      <c r="A46" s="55" t="s">
        <v>59</v>
      </c>
      <c r="B46" s="2">
        <v>5</v>
      </c>
      <c r="C46" s="2">
        <v>1</v>
      </c>
      <c r="D46" s="1"/>
      <c r="E46" s="81"/>
      <c r="F46" s="81"/>
      <c r="G46" s="81"/>
      <c r="H46" s="81"/>
      <c r="I46" s="81"/>
      <c r="J46" s="42"/>
    </row>
    <row r="47" spans="1:11" ht="18" customHeight="1">
      <c r="A47" s="55" t="s">
        <v>60</v>
      </c>
      <c r="B47" s="2">
        <v>6</v>
      </c>
      <c r="C47" s="2">
        <v>1</v>
      </c>
      <c r="D47" s="1"/>
      <c r="E47" s="81" t="s">
        <v>89</v>
      </c>
      <c r="F47" s="81"/>
      <c r="G47" s="81"/>
      <c r="H47" s="81"/>
      <c r="I47" s="81"/>
      <c r="J47" s="42"/>
    </row>
    <row r="48" spans="1:11" ht="18" customHeight="1">
      <c r="A48" s="56" t="s">
        <v>61</v>
      </c>
      <c r="B48" s="2">
        <v>7</v>
      </c>
      <c r="C48" s="2">
        <v>3</v>
      </c>
      <c r="D48" s="1"/>
      <c r="E48" s="81"/>
      <c r="F48" s="81"/>
      <c r="G48" s="81"/>
      <c r="H48" s="81"/>
      <c r="I48" s="81"/>
      <c r="J48" s="42"/>
    </row>
    <row r="49" spans="1:10" ht="18" customHeight="1">
      <c r="A49" s="56" t="s">
        <v>61</v>
      </c>
      <c r="B49" s="2">
        <v>8</v>
      </c>
      <c r="C49" s="2">
        <v>1</v>
      </c>
      <c r="D49" s="1"/>
      <c r="E49" s="81" t="s">
        <v>98</v>
      </c>
      <c r="F49" s="81"/>
      <c r="G49" s="81"/>
      <c r="H49" s="81"/>
      <c r="I49" s="81"/>
      <c r="J49" s="42"/>
    </row>
    <row r="50" spans="1:10" ht="18" customHeight="1">
      <c r="A50" s="57" t="s">
        <v>62</v>
      </c>
      <c r="B50" s="2">
        <v>9</v>
      </c>
      <c r="C50" s="2">
        <v>1</v>
      </c>
      <c r="D50" s="1"/>
      <c r="E50" s="81"/>
      <c r="F50" s="81"/>
      <c r="G50" s="81"/>
      <c r="H50" s="81"/>
      <c r="I50" s="81"/>
      <c r="J50" s="42"/>
    </row>
    <row r="51" spans="1:10" ht="18" customHeight="1">
      <c r="A51" s="56" t="s">
        <v>63</v>
      </c>
      <c r="B51" s="2">
        <v>10</v>
      </c>
      <c r="C51" s="2">
        <v>1</v>
      </c>
      <c r="D51" s="1"/>
      <c r="E51" s="81" t="s">
        <v>90</v>
      </c>
      <c r="F51" s="81"/>
      <c r="G51" s="81"/>
      <c r="H51" s="81"/>
      <c r="I51" s="81"/>
      <c r="J51" s="42"/>
    </row>
    <row r="52" spans="1:10" ht="18" customHeight="1">
      <c r="A52" s="56" t="s">
        <v>64</v>
      </c>
      <c r="B52" s="2">
        <v>11</v>
      </c>
      <c r="C52" s="2">
        <v>2</v>
      </c>
      <c r="D52" s="1"/>
      <c r="E52" s="81" t="s">
        <v>91</v>
      </c>
      <c r="F52" s="81"/>
      <c r="G52" s="81"/>
      <c r="H52" s="81"/>
      <c r="I52" s="81"/>
      <c r="J52" s="42"/>
    </row>
    <row r="53" spans="1:10" ht="18" customHeight="1">
      <c r="A53" s="56" t="s">
        <v>65</v>
      </c>
      <c r="B53" s="2">
        <v>12</v>
      </c>
      <c r="C53" s="2">
        <v>2</v>
      </c>
      <c r="D53" s="1"/>
      <c r="E53" s="81" t="s">
        <v>92</v>
      </c>
      <c r="F53" s="81"/>
      <c r="G53" s="81"/>
      <c r="H53" s="81"/>
      <c r="I53" s="81"/>
      <c r="J53" s="42"/>
    </row>
    <row r="54" spans="1:10" ht="18" customHeight="1">
      <c r="A54" s="56" t="s">
        <v>66</v>
      </c>
      <c r="B54" s="2">
        <v>13</v>
      </c>
      <c r="C54" s="2">
        <v>2</v>
      </c>
      <c r="D54" s="1"/>
      <c r="E54" s="81" t="s">
        <v>93</v>
      </c>
      <c r="F54" s="81"/>
      <c r="G54" s="81"/>
      <c r="H54" s="81"/>
      <c r="I54" s="81"/>
      <c r="J54" s="42"/>
    </row>
    <row r="55" spans="1:10" ht="18" customHeight="1">
      <c r="A55" s="56" t="s">
        <v>67</v>
      </c>
      <c r="B55" s="2">
        <v>14</v>
      </c>
      <c r="C55" s="2">
        <v>2</v>
      </c>
      <c r="D55" s="1"/>
      <c r="E55" s="81" t="s">
        <v>100</v>
      </c>
      <c r="F55" s="81"/>
      <c r="G55" s="81"/>
      <c r="H55" s="81"/>
      <c r="I55" s="81"/>
      <c r="J55" s="42"/>
    </row>
    <row r="56" spans="1:10" ht="18" customHeight="1">
      <c r="A56" s="56" t="s">
        <v>68</v>
      </c>
      <c r="B56" s="2">
        <v>15</v>
      </c>
      <c r="C56" s="2">
        <v>2</v>
      </c>
      <c r="D56" s="1"/>
      <c r="E56" s="81" t="s">
        <v>94</v>
      </c>
      <c r="F56" s="81"/>
      <c r="G56" s="81"/>
      <c r="H56" s="81"/>
      <c r="I56" s="81"/>
      <c r="J56" s="42"/>
    </row>
    <row r="57" spans="1:10" ht="18" customHeight="1">
      <c r="A57" s="37" t="s">
        <v>69</v>
      </c>
      <c r="B57" s="2">
        <v>16</v>
      </c>
      <c r="C57" s="2">
        <v>7</v>
      </c>
      <c r="D57" s="1"/>
      <c r="E57" s="81" t="s">
        <v>95</v>
      </c>
      <c r="F57" s="81"/>
      <c r="G57" s="81"/>
      <c r="H57" s="81"/>
      <c r="I57" s="81"/>
      <c r="J57" s="42"/>
    </row>
    <row r="58" spans="1:10" ht="18" customHeight="1">
      <c r="A58" s="37" t="s">
        <v>70</v>
      </c>
      <c r="B58" s="2">
        <v>17</v>
      </c>
      <c r="C58" s="2">
        <v>6</v>
      </c>
      <c r="D58" s="1"/>
      <c r="E58" s="81" t="s">
        <v>103</v>
      </c>
      <c r="F58" s="81"/>
      <c r="G58" s="81"/>
      <c r="H58" s="81"/>
      <c r="I58" s="81"/>
      <c r="J58" s="42"/>
    </row>
    <row r="59" spans="1:10" ht="18" customHeight="1">
      <c r="A59" s="37" t="s">
        <v>77</v>
      </c>
      <c r="B59" s="2">
        <v>18</v>
      </c>
      <c r="C59" s="2">
        <v>7</v>
      </c>
      <c r="D59" s="1"/>
      <c r="E59" s="81"/>
      <c r="F59" s="81"/>
      <c r="G59" s="81"/>
      <c r="H59" s="81"/>
      <c r="I59" s="81"/>
      <c r="J59" s="43"/>
    </row>
    <row r="60" spans="1:10" ht="18" customHeight="1">
      <c r="A60" s="37" t="s">
        <v>107</v>
      </c>
      <c r="B60" s="2">
        <v>19</v>
      </c>
      <c r="C60" s="2">
        <v>5</v>
      </c>
      <c r="D60" s="1"/>
      <c r="E60" s="81" t="s">
        <v>104</v>
      </c>
      <c r="F60" s="81"/>
      <c r="G60" s="81"/>
      <c r="H60" s="81"/>
      <c r="I60" s="81"/>
      <c r="J60" s="43"/>
    </row>
    <row r="61" spans="1:10" ht="18" customHeight="1">
      <c r="A61" s="37" t="s">
        <v>108</v>
      </c>
      <c r="B61" s="2">
        <v>20</v>
      </c>
      <c r="C61" s="2">
        <v>6</v>
      </c>
      <c r="D61" s="1"/>
      <c r="E61" s="81"/>
      <c r="F61" s="81"/>
      <c r="G61" s="81"/>
      <c r="H61" s="81"/>
      <c r="I61" s="81"/>
      <c r="J61" s="44"/>
    </row>
    <row r="62" spans="1:10" ht="18" customHeight="1">
      <c r="A62" s="56" t="s">
        <v>71</v>
      </c>
      <c r="B62" s="2">
        <v>21</v>
      </c>
      <c r="C62" s="2">
        <v>1</v>
      </c>
      <c r="D62" s="1"/>
      <c r="E62" s="81"/>
      <c r="F62" s="81"/>
      <c r="G62" s="81"/>
      <c r="H62" s="81"/>
      <c r="I62" s="81"/>
      <c r="J62" s="59" t="s">
        <v>106</v>
      </c>
    </row>
    <row r="63" spans="1:10" ht="18" customHeight="1">
      <c r="A63" s="79"/>
      <c r="B63" s="79"/>
      <c r="C63" s="2">
        <f>SUM(C42:C62)</f>
        <v>54</v>
      </c>
      <c r="D63" s="1"/>
      <c r="E63" s="81" t="s">
        <v>97</v>
      </c>
      <c r="F63" s="81"/>
      <c r="G63" s="81"/>
      <c r="H63" s="81"/>
      <c r="I63" s="81"/>
      <c r="J63" s="59"/>
    </row>
    <row r="64" spans="1:10" ht="18" customHeight="1">
      <c r="A64" s="77" t="s">
        <v>105</v>
      </c>
      <c r="B64" s="77"/>
      <c r="C64" s="77"/>
      <c r="D64" s="1"/>
      <c r="E64" s="81" t="s">
        <v>96</v>
      </c>
      <c r="F64" s="81"/>
      <c r="G64" s="81"/>
      <c r="H64" s="81"/>
      <c r="I64" s="81"/>
      <c r="J64" s="59"/>
    </row>
    <row r="65" spans="1:10" ht="18" customHeight="1">
      <c r="A65" s="20" t="s">
        <v>82</v>
      </c>
      <c r="B65" s="2" t="s">
        <v>81</v>
      </c>
      <c r="C65" s="45">
        <v>12.63</v>
      </c>
      <c r="E65" s="81" t="s">
        <v>99</v>
      </c>
      <c r="F65" s="81"/>
      <c r="G65" s="81"/>
      <c r="H65" s="81"/>
      <c r="I65" s="81"/>
      <c r="J65" s="59"/>
    </row>
    <row r="66" spans="1:10" ht="18" customHeight="1">
      <c r="A66" s="20" t="s">
        <v>83</v>
      </c>
      <c r="B66" s="2" t="s">
        <v>81</v>
      </c>
      <c r="C66" s="45">
        <v>12.52</v>
      </c>
      <c r="D66" s="1"/>
      <c r="E66" s="81"/>
      <c r="F66" s="81"/>
      <c r="G66" s="81"/>
      <c r="H66" s="81"/>
      <c r="I66" s="81"/>
      <c r="J66" s="59"/>
    </row>
    <row r="67" spans="1:10" ht="18" customHeight="1">
      <c r="A67" s="23" t="s">
        <v>84</v>
      </c>
      <c r="B67" s="2" t="s">
        <v>81</v>
      </c>
      <c r="C67" s="45">
        <v>13.89</v>
      </c>
      <c r="D67" s="1"/>
      <c r="E67" s="48"/>
      <c r="F67" s="48"/>
      <c r="G67" s="48"/>
      <c r="H67" s="48"/>
      <c r="I67" s="48"/>
      <c r="J67" s="59"/>
    </row>
    <row r="68" spans="1:10" ht="18" customHeight="1">
      <c r="A68" s="20" t="s">
        <v>85</v>
      </c>
      <c r="B68" s="2" t="s">
        <v>81</v>
      </c>
      <c r="C68" s="45">
        <v>13.9</v>
      </c>
      <c r="D68" s="1"/>
      <c r="E68" s="50" t="s">
        <v>87</v>
      </c>
      <c r="F68" s="49"/>
      <c r="G68" s="49"/>
      <c r="H68" s="49"/>
      <c r="I68" s="50" t="s">
        <v>79</v>
      </c>
      <c r="J68" s="59"/>
    </row>
    <row r="69" spans="1:10" ht="18" customHeight="1">
      <c r="A69" s="20" t="s">
        <v>86</v>
      </c>
      <c r="B69" s="2" t="s">
        <v>81</v>
      </c>
      <c r="C69" s="45">
        <v>13.92</v>
      </c>
      <c r="D69" s="1"/>
      <c r="E69" s="1"/>
      <c r="I69" s="15"/>
      <c r="J69" s="59"/>
    </row>
    <row r="70" spans="1:10" ht="18" customHeight="1">
      <c r="A70" s="1"/>
      <c r="B70" s="1"/>
      <c r="C70" s="1"/>
      <c r="D70" s="1"/>
      <c r="E70" s="1"/>
      <c r="I70" s="15"/>
      <c r="J70" s="54"/>
    </row>
    <row r="71" spans="1:10" ht="18" customHeight="1">
      <c r="A71" s="1"/>
      <c r="B71" s="1"/>
      <c r="C71" s="1"/>
      <c r="D71" s="1"/>
      <c r="I71" s="15"/>
    </row>
    <row r="72" spans="1:10" ht="16.149999999999999" customHeight="1">
      <c r="D72" s="1"/>
      <c r="I72" s="15"/>
    </row>
    <row r="73" spans="1:10">
      <c r="D73" s="1"/>
      <c r="I73" s="15"/>
    </row>
    <row r="74" spans="1:10">
      <c r="I74" s="15"/>
    </row>
    <row r="75" spans="1:10">
      <c r="I75" s="15"/>
    </row>
    <row r="76" spans="1:10">
      <c r="I76" s="15"/>
    </row>
    <row r="77" spans="1:10">
      <c r="I77" s="15"/>
    </row>
    <row r="78" spans="1:10">
      <c r="I78" s="15"/>
    </row>
    <row r="79" spans="1:10">
      <c r="I79" s="15"/>
    </row>
    <row r="80" spans="1:10">
      <c r="I80" s="15"/>
    </row>
    <row r="81" spans="9:9">
      <c r="I81" s="15"/>
    </row>
    <row r="82" spans="9:9">
      <c r="I82" s="15"/>
    </row>
    <row r="83" spans="9:9">
      <c r="I83" s="15"/>
    </row>
    <row r="84" spans="9:9">
      <c r="I84" s="15"/>
    </row>
    <row r="85" spans="9:9">
      <c r="I85" s="15"/>
    </row>
    <row r="86" spans="9:9">
      <c r="I86" s="15"/>
    </row>
    <row r="87" spans="9:9">
      <c r="I87" s="15"/>
    </row>
    <row r="88" spans="9:9">
      <c r="I88" s="15"/>
    </row>
    <row r="89" spans="9:9">
      <c r="I89" s="15"/>
    </row>
    <row r="90" spans="9:9">
      <c r="I90" s="15"/>
    </row>
    <row r="91" spans="9:9">
      <c r="I91" s="15"/>
    </row>
    <row r="92" spans="9:9">
      <c r="I92" s="15"/>
    </row>
    <row r="93" spans="9:9">
      <c r="I93" s="15"/>
    </row>
    <row r="94" spans="9:9">
      <c r="I94" s="15"/>
    </row>
    <row r="95" spans="9:9">
      <c r="I95" s="15"/>
    </row>
    <row r="96" spans="9:9">
      <c r="I96" s="15"/>
    </row>
    <row r="97" spans="9:9">
      <c r="I97" s="15"/>
    </row>
    <row r="98" spans="9:9">
      <c r="I98" s="15"/>
    </row>
    <row r="99" spans="9:9">
      <c r="I99" s="15"/>
    </row>
    <row r="100" spans="9:9">
      <c r="I100" s="15"/>
    </row>
    <row r="101" spans="9:9">
      <c r="I101" s="15"/>
    </row>
    <row r="102" spans="9:9">
      <c r="I102" s="15"/>
    </row>
    <row r="103" spans="9:9">
      <c r="I103" s="15"/>
    </row>
    <row r="104" spans="9:9">
      <c r="I104" s="15"/>
    </row>
    <row r="105" spans="9:9">
      <c r="I105" s="15"/>
    </row>
    <row r="106" spans="9:9">
      <c r="I106" s="15"/>
    </row>
    <row r="107" spans="9:9">
      <c r="I107" s="15"/>
    </row>
    <row r="108" spans="9:9">
      <c r="I108" s="15"/>
    </row>
    <row r="109" spans="9:9">
      <c r="I109" s="15"/>
    </row>
    <row r="110" spans="9:9">
      <c r="I110" s="15"/>
    </row>
    <row r="111" spans="9:9">
      <c r="I111" s="15"/>
    </row>
    <row r="112" spans="9:9">
      <c r="I112" s="15"/>
    </row>
    <row r="113" spans="9:9">
      <c r="I113" s="15"/>
    </row>
    <row r="114" spans="9:9">
      <c r="I114" s="15"/>
    </row>
    <row r="115" spans="9:9">
      <c r="I115" s="15"/>
    </row>
    <row r="116" spans="9:9">
      <c r="I116" s="15"/>
    </row>
    <row r="117" spans="9:9">
      <c r="I117" s="15"/>
    </row>
  </sheetData>
  <mergeCells count="34">
    <mergeCell ref="E64:I64"/>
    <mergeCell ref="E49:I50"/>
    <mergeCell ref="E65:I66"/>
    <mergeCell ref="E63:I63"/>
    <mergeCell ref="E40:I40"/>
    <mergeCell ref="E41:I42"/>
    <mergeCell ref="E57:I57"/>
    <mergeCell ref="E58:I59"/>
    <mergeCell ref="E60:I62"/>
    <mergeCell ref="E52:I52"/>
    <mergeCell ref="E53:I53"/>
    <mergeCell ref="E54:I54"/>
    <mergeCell ref="E55:I55"/>
    <mergeCell ref="E56:I56"/>
    <mergeCell ref="E43:I44"/>
    <mergeCell ref="E45:I46"/>
    <mergeCell ref="E47:I48"/>
    <mergeCell ref="E51:I51"/>
    <mergeCell ref="J30:J38"/>
    <mergeCell ref="J62:J69"/>
    <mergeCell ref="A1:C1"/>
    <mergeCell ref="B2:C2"/>
    <mergeCell ref="A2:A3"/>
    <mergeCell ref="E1:I1"/>
    <mergeCell ref="E2:E3"/>
    <mergeCell ref="H2:I2"/>
    <mergeCell ref="E4:I4"/>
    <mergeCell ref="F24:G24"/>
    <mergeCell ref="H24:I24"/>
    <mergeCell ref="E5:G5"/>
    <mergeCell ref="E17:G17"/>
    <mergeCell ref="A64:C64"/>
    <mergeCell ref="A40:C40"/>
    <mergeCell ref="A63:B63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2019-04-16T07:59:05Z</dcterms:modified>
</cp:coreProperties>
</file>